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://collab/workspaces/monitoringandincidentmanagement-fwc2017/Shared Documents/NEW FWC - Phase-1/"/>
    </mc:Choice>
  </mc:AlternateContent>
  <bookViews>
    <workbookView xWindow="0" yWindow="0" windowWidth="20490" windowHeight="7185"/>
  </bookViews>
  <sheets>
    <sheet name="Enclosure A.2 - Staffing" sheetId="1" r:id="rId1"/>
    <sheet name="Control lists" sheetId="2" state="hidden" r:id="rId2"/>
  </sheets>
  <definedNames>
    <definedName name="MainProfiles">'Control lists'!$D$4:$D$15</definedName>
    <definedName name="YesNo">'Control lists'!$E$4:$E$6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R28" i="1"/>
  <c r="R26" i="1"/>
  <c r="J28" i="1" l="1"/>
  <c r="K28" i="1"/>
  <c r="L28" i="1"/>
  <c r="M28" i="1"/>
  <c r="N28" i="1"/>
  <c r="O28" i="1"/>
  <c r="P28" i="1"/>
  <c r="Q28" i="1"/>
  <c r="S28" i="1"/>
  <c r="T28" i="1"/>
  <c r="U28" i="1"/>
  <c r="V28" i="1"/>
  <c r="W28" i="1"/>
  <c r="X28" i="1"/>
  <c r="Y28" i="1"/>
  <c r="Z28" i="1"/>
  <c r="AA28" i="1"/>
  <c r="AB28" i="1"/>
  <c r="J26" i="1"/>
  <c r="K26" i="1"/>
  <c r="L26" i="1"/>
  <c r="M26" i="1"/>
  <c r="N26" i="1"/>
  <c r="O26" i="1"/>
  <c r="P26" i="1"/>
  <c r="Q26" i="1"/>
  <c r="S26" i="1"/>
  <c r="T26" i="1"/>
  <c r="U26" i="1"/>
  <c r="V26" i="1"/>
  <c r="W26" i="1"/>
  <c r="X26" i="1"/>
  <c r="Y26" i="1"/>
  <c r="Z26" i="1"/>
  <c r="AA26" i="1"/>
  <c r="AB26" i="1"/>
  <c r="I26" i="1"/>
  <c r="I28" i="1"/>
  <c r="A24" i="1"/>
  <c r="J24" i="1"/>
  <c r="K24" i="1"/>
  <c r="L24" i="1"/>
  <c r="M24" i="1"/>
  <c r="N24" i="1"/>
  <c r="O24" i="1"/>
  <c r="P24" i="1"/>
  <c r="Q24" i="1"/>
  <c r="S24" i="1"/>
  <c r="T24" i="1"/>
  <c r="U24" i="1"/>
  <c r="V24" i="1"/>
  <c r="W24" i="1"/>
  <c r="X24" i="1"/>
  <c r="Y24" i="1"/>
  <c r="Z24" i="1"/>
  <c r="AA24" i="1"/>
  <c r="AB24" i="1"/>
  <c r="I24" i="1"/>
  <c r="E24" i="1"/>
  <c r="D24" i="1"/>
  <c r="C26" i="1" l="1"/>
  <c r="C24" i="1" s="1"/>
</calcChain>
</file>

<file path=xl/sharedStrings.xml><?xml version="1.0" encoding="utf-8"?>
<sst xmlns="http://schemas.openxmlformats.org/spreadsheetml/2006/main" count="147" uniqueCount="71">
  <si>
    <t>Indicative list of profiles</t>
  </si>
  <si>
    <t>Yes/No</t>
  </si>
  <si>
    <t>Project manager</t>
  </si>
  <si>
    <t>Yes</t>
  </si>
  <si>
    <t>Network engineer</t>
  </si>
  <si>
    <t>No</t>
  </si>
  <si>
    <t>Database administrator</t>
  </si>
  <si>
    <t>Java developer</t>
  </si>
  <si>
    <t>Storage manager</t>
  </si>
  <si>
    <t>IT Infrastructure manager</t>
  </si>
  <si>
    <t>Application engineer</t>
  </si>
  <si>
    <t>Service Desk coordinator</t>
  </si>
  <si>
    <t>Service Desk operator</t>
  </si>
  <si>
    <t>IT Security engineer</t>
  </si>
  <si>
    <t>Other</t>
  </si>
  <si>
    <t xml:space="preserve"> </t>
  </si>
  <si>
    <t>Profile</t>
  </si>
  <si>
    <t>Seniority in the company (years)</t>
  </si>
  <si>
    <t>Standard working location</t>
  </si>
  <si>
    <t>Deployable to Lisbon in 3hrs H24x7x365 (Y/N)</t>
  </si>
  <si>
    <t>Deployable to Madrid in 3hrs H24x7x365 (Y/N)</t>
  </si>
  <si>
    <t>Java Web Applications</t>
  </si>
  <si>
    <t>Cartographic services</t>
  </si>
  <si>
    <t>Oracle middleware</t>
  </si>
  <si>
    <t>Linux systems</t>
  </si>
  <si>
    <t>Opensource middleware</t>
  </si>
  <si>
    <t>File transfer</t>
  </si>
  <si>
    <t xml:space="preserve">VMware </t>
  </si>
  <si>
    <t xml:space="preserve">Cisco </t>
  </si>
  <si>
    <t xml:space="preserve">Checkpoint </t>
  </si>
  <si>
    <t>F5 BigIP</t>
  </si>
  <si>
    <t xml:space="preserve">Netapp </t>
  </si>
  <si>
    <t xml:space="preserve">Backup </t>
  </si>
  <si>
    <t>Microsoft systems</t>
  </si>
  <si>
    <t xml:space="preserve">Nagios monitoring </t>
  </si>
  <si>
    <t>Ticketing systems</t>
  </si>
  <si>
    <t>Logging</t>
  </si>
  <si>
    <t>Cloud services</t>
  </si>
  <si>
    <t>Years of working experience relevant to tender</t>
  </si>
  <si>
    <t>Concise resume
(50 keywords max on skills, technologies, projects)</t>
  </si>
  <si>
    <t xml:space="preserve">Docker </t>
  </si>
  <si>
    <t>Servers</t>
  </si>
  <si>
    <t>Name01</t>
  </si>
  <si>
    <t>Name02</t>
  </si>
  <si>
    <t>Name03</t>
  </si>
  <si>
    <t>Name04</t>
  </si>
  <si>
    <t>Name05</t>
  </si>
  <si>
    <t>Name06</t>
  </si>
  <si>
    <t>Name07</t>
  </si>
  <si>
    <t>Name08</t>
  </si>
  <si>
    <t>Name09</t>
  </si>
  <si>
    <t>Name10</t>
  </si>
  <si>
    <t>Name11</t>
  </si>
  <si>
    <t>Name12</t>
  </si>
  <si>
    <t>Name13</t>
  </si>
  <si>
    <t>Name14</t>
  </si>
  <si>
    <t>Name15</t>
  </si>
  <si>
    <t>Name16</t>
  </si>
  <si>
    <t>Name17</t>
  </si>
  <si>
    <t>Name18</t>
  </si>
  <si>
    <t>Name19</t>
  </si>
  <si>
    <t>Name20</t>
  </si>
  <si>
    <t>Total staff &gt; 4 years</t>
  </si>
  <si>
    <t>Total staff &gt; 2 years</t>
  </si>
  <si>
    <t>Total staff members</t>
  </si>
  <si>
    <t>Total</t>
  </si>
  <si>
    <t>Deployable Lisbon</t>
  </si>
  <si>
    <t>Deployable Madrid</t>
  </si>
  <si>
    <t>Selection criteria met</t>
  </si>
  <si>
    <t xml:space="preserve">Staff member </t>
  </si>
  <si>
    <t>IT Security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</si>
</sst>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/>
      <bottom style="thin">
        <color theme="7" tint="0.3999755851924192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3" borderId="1" xfId="0" applyFont="1" applyFill="1" applyBorder="1" applyAlignment="1" applyProtection="1">
      <alignment horizontal="center"/>
      <protection locked="0"/>
    </xf>
    <xf numFmtId="49" fontId="1" fillId="3" borderId="1" xfId="0" applyNumberFormat="1" applyFont="1" applyFill="1" applyBorder="1" applyAlignment="1" applyProtection="1">
      <alignment horizontal="center" vertical="top" wrapTex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49" fontId="0" fillId="0" borderId="1" xfId="0" applyNumberFormat="1" applyFont="1" applyBorder="1" applyAlignment="1" applyProtection="1">
      <alignment wrapText="1"/>
      <protection locked="0"/>
    </xf>
    <xf numFmtId="0" fontId="0" fillId="3" borderId="1" xfId="0" applyFont="1" applyFill="1" applyBorder="1" applyAlignment="1" applyProtection="1">
      <alignment horizont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0" fillId="0" borderId="0" xfId="0" applyAlignment="1" applyProtection="1">
      <alignment vertical="center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wrapText="1"/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4" borderId="0" xfId="0" applyFill="1" applyAlignment="1" applyProtection="1">
      <alignment vertical="center"/>
    </xf>
    <xf numFmtId="0" fontId="1" fillId="4" borderId="0" xfId="0" applyFont="1" applyFill="1" applyAlignment="1" applyProtection="1">
      <alignment horizontal="center"/>
    </xf>
    <xf numFmtId="0" fontId="1" fillId="4" borderId="0" xfId="0" applyFont="1" applyFill="1" applyProtection="1"/>
    <xf numFmtId="49" fontId="1" fillId="3" borderId="1" xfId="0" applyNumberFormat="1" applyFont="1" applyFill="1" applyBorder="1" applyAlignment="1" applyProtection="1">
      <alignment wrapText="1"/>
      <protection locked="0"/>
    </xf>
    <xf numFmtId="49" fontId="1" fillId="0" borderId="1" xfId="0" applyNumberFormat="1" applyFont="1" applyBorder="1" applyAlignment="1" applyProtection="1">
      <alignment wrapText="1"/>
      <protection locked="0"/>
    </xf>
    <xf numFmtId="0" fontId="0" fillId="4" borderId="0" xfId="0" applyFill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</cellXfs>
  <cellStyles count="1">
    <cellStyle name="Normal" xfId="0" builtinId="0"/>
  </cellStyles>
  <dxfs count="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</border>
      <protection locked="0" hidden="0"/>
    </dxf>
    <dxf>
      <border outline="0">
        <top style="thin">
          <color theme="7" tint="0.39997558519241921"/>
        </top>
      </border>
    </dxf>
    <dxf>
      <border outline="0">
        <left style="thin">
          <color theme="7" tint="0.39997558519241921"/>
        </lef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  <protection locked="0" hidden="0"/>
    </dxf>
    <dxf>
      <border outline="0">
        <bottom style="thin">
          <color theme="7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numFmt numFmtId="30" formatCode="@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rgb="FFC00000"/>
      </font>
      <fill>
        <patternFill>
          <bgColor rgb="FFFFC7CE"/>
        </patternFill>
      </fill>
    </dxf>
    <dxf>
      <font>
        <color rgb="FF00B05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6EFCE"/>
      <color rgb="FFFFC7CE"/>
      <color rgb="FFFF7C80"/>
      <color rgb="FFFF00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A1:AB21" totalsRowShown="0" headerRowDxfId="32" dataDxfId="30" headerRowBorderDxfId="31" tableBorderDxfId="29" totalsRowBorderDxfId="28">
  <autoFilter ref="A1:AB21"/>
  <tableColumns count="28">
    <tableColumn id="1" name="Staff member " dataDxfId="27"/>
    <tableColumn id="2" name="Profile" dataDxfId="26"/>
    <tableColumn id="8" name="Concise resume_x000a_(50 keywords max on skills, technologies, projects)" dataDxfId="25"/>
    <tableColumn id="3" name="Years of working experience relevant to tender" dataDxfId="24"/>
    <tableColumn id="4" name="Seniority in the company (years)" dataDxfId="23"/>
    <tableColumn id="5" name="Standard working location" dataDxfId="22"/>
    <tableColumn id="6" name="Deployable to Lisbon in 3hrs H24x7x365 (Y/N)" dataDxfId="21"/>
    <tableColumn id="7" name="Deployable to Madrid in 3hrs H24x7x365 (Y/N)" dataDxfId="20"/>
    <tableColumn id="9" name="Java Web Applications" dataDxfId="19"/>
    <tableColumn id="10" name="Cartographic services" dataDxfId="18"/>
    <tableColumn id="11" name="Oracle middleware" dataDxfId="17"/>
    <tableColumn id="12" name="Linux systems" dataDxfId="16"/>
    <tableColumn id="13" name="Opensource middleware" dataDxfId="15"/>
    <tableColumn id="14" name="File transfer" dataDxfId="14"/>
    <tableColumn id="15" name="VMware " dataDxfId="13"/>
    <tableColumn id="16" name="Cisco " dataDxfId="12"/>
    <tableColumn id="17" name="Checkpoint " dataDxfId="11"/>
    <tableColumn id="28" name="IT Security" dataDxfId="10"/>
    <tableColumn id="18" name="F5 BigIP" dataDxfId="9"/>
    <tableColumn id="19" name="Netapp " dataDxfId="8"/>
    <tableColumn id="20" name="Backup " dataDxfId="7"/>
    <tableColumn id="21" name="Microsoft systems" dataDxfId="6"/>
    <tableColumn id="22" name="Nagios monitoring " dataDxfId="5"/>
    <tableColumn id="23" name="Ticketing systems" dataDxfId="4"/>
    <tableColumn id="24" name="Servers" dataDxfId="3"/>
    <tableColumn id="25" name="Docker " dataDxfId="2"/>
    <tableColumn id="26" name="Logging" dataDxfId="1"/>
    <tableColumn id="27" name="Cloud services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tabSelected="1" zoomScale="115" zoomScaleNormal="115" workbookViewId="0">
      <selection activeCell="Q7" sqref="Q7"/>
    </sheetView>
  </sheetViews>
  <sheetFormatPr defaultRowHeight="15" x14ac:dyDescent="0.25"/>
  <cols>
    <col min="1" max="1" width="36.7109375" style="26" customWidth="1"/>
    <col min="2" max="2" width="20.85546875" style="10" customWidth="1"/>
    <col min="3" max="3" width="49.28515625" style="9" customWidth="1"/>
    <col min="4" max="4" width="24.85546875" style="9" customWidth="1"/>
    <col min="5" max="5" width="19.42578125" style="9" customWidth="1"/>
    <col min="6" max="6" width="18.42578125" style="9" customWidth="1"/>
    <col min="7" max="7" width="25.5703125" style="9" customWidth="1"/>
    <col min="8" max="8" width="24.7109375" style="9" customWidth="1"/>
    <col min="9" max="9" width="18.42578125" style="9" customWidth="1"/>
    <col min="10" max="10" width="18.28515625" style="9" customWidth="1"/>
    <col min="11" max="11" width="17.5703125" style="9" customWidth="1"/>
    <col min="12" max="12" width="18" style="9" customWidth="1"/>
    <col min="13" max="13" width="20.28515625" style="9" customWidth="1"/>
    <col min="14" max="14" width="17.5703125" style="9" customWidth="1"/>
    <col min="15" max="15" width="17.28515625" style="9" customWidth="1"/>
    <col min="16" max="16" width="17.42578125" style="9" customWidth="1"/>
    <col min="17" max="18" width="17.28515625" style="9" customWidth="1"/>
    <col min="19" max="19" width="17.7109375" style="9" customWidth="1"/>
    <col min="20" max="20" width="17.85546875" style="9" customWidth="1"/>
    <col min="21" max="22" width="17.5703125" style="9" customWidth="1"/>
    <col min="23" max="23" width="17.140625" style="9" customWidth="1"/>
    <col min="24" max="24" width="18.140625" style="9" customWidth="1"/>
    <col min="25" max="26" width="16.85546875" style="9" customWidth="1"/>
    <col min="27" max="27" width="17.140625" style="9" customWidth="1"/>
    <col min="28" max="28" width="17.85546875" style="9" customWidth="1"/>
    <col min="29" max="29" width="20.7109375" style="9" customWidth="1"/>
    <col min="30" max="16384" width="9.140625" style="9"/>
  </cols>
  <sheetData>
    <row r="1" spans="1:29" s="13" customFormat="1" ht="63" x14ac:dyDescent="0.25">
      <c r="A1" s="14" t="s">
        <v>69</v>
      </c>
      <c r="B1" s="14" t="s">
        <v>16</v>
      </c>
      <c r="C1" s="14" t="s">
        <v>39</v>
      </c>
      <c r="D1" s="14" t="s">
        <v>38</v>
      </c>
      <c r="E1" s="14" t="s">
        <v>17</v>
      </c>
      <c r="F1" s="14" t="s">
        <v>18</v>
      </c>
      <c r="G1" s="14" t="s">
        <v>19</v>
      </c>
      <c r="H1" s="14" t="s">
        <v>20</v>
      </c>
      <c r="I1" s="14" t="s">
        <v>21</v>
      </c>
      <c r="J1" s="14" t="s">
        <v>22</v>
      </c>
      <c r="K1" s="14" t="s">
        <v>23</v>
      </c>
      <c r="L1" s="14" t="s">
        <v>24</v>
      </c>
      <c r="M1" s="14" t="s">
        <v>25</v>
      </c>
      <c r="N1" s="14" t="s">
        <v>26</v>
      </c>
      <c r="O1" s="14" t="s">
        <v>27</v>
      </c>
      <c r="P1" s="14" t="s">
        <v>28</v>
      </c>
      <c r="Q1" s="14" t="s">
        <v>29</v>
      </c>
      <c r="R1" s="14" t="s">
        <v>70</v>
      </c>
      <c r="S1" s="14" t="s">
        <v>30</v>
      </c>
      <c r="T1" s="14" t="s">
        <v>31</v>
      </c>
      <c r="U1" s="14" t="s">
        <v>32</v>
      </c>
      <c r="V1" s="14" t="s">
        <v>33</v>
      </c>
      <c r="W1" s="14" t="s">
        <v>34</v>
      </c>
      <c r="X1" s="14" t="s">
        <v>35</v>
      </c>
      <c r="Y1" s="14" t="s">
        <v>41</v>
      </c>
      <c r="Z1" s="14" t="s">
        <v>40</v>
      </c>
      <c r="AA1" s="14" t="s">
        <v>36</v>
      </c>
      <c r="AB1" s="14" t="s">
        <v>37</v>
      </c>
      <c r="AC1" s="19"/>
    </row>
    <row r="2" spans="1:29" x14ac:dyDescent="0.25">
      <c r="A2" s="22" t="s">
        <v>42</v>
      </c>
      <c r="B2" s="2" t="s">
        <v>2</v>
      </c>
      <c r="C2" s="15"/>
      <c r="D2" s="2"/>
      <c r="E2" s="2"/>
      <c r="F2" s="3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17"/>
    </row>
    <row r="3" spans="1:29" x14ac:dyDescent="0.25">
      <c r="A3" s="23" t="s">
        <v>43</v>
      </c>
      <c r="B3" s="4" t="s">
        <v>15</v>
      </c>
      <c r="C3" s="16"/>
      <c r="D3" s="4"/>
      <c r="E3" s="4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17"/>
    </row>
    <row r="4" spans="1:29" x14ac:dyDescent="0.25">
      <c r="A4" s="22" t="s">
        <v>44</v>
      </c>
      <c r="B4" s="2" t="s">
        <v>15</v>
      </c>
      <c r="C4" s="15"/>
      <c r="D4" s="2"/>
      <c r="E4" s="2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17"/>
    </row>
    <row r="5" spans="1:29" x14ac:dyDescent="0.25">
      <c r="A5" s="23" t="s">
        <v>45</v>
      </c>
      <c r="B5" s="4" t="s">
        <v>15</v>
      </c>
      <c r="C5" s="16"/>
      <c r="D5" s="4"/>
      <c r="E5" s="4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17"/>
    </row>
    <row r="6" spans="1:29" x14ac:dyDescent="0.25">
      <c r="A6" s="22" t="s">
        <v>46</v>
      </c>
      <c r="B6" s="2" t="s">
        <v>15</v>
      </c>
      <c r="C6" s="15"/>
      <c r="D6" s="2"/>
      <c r="E6" s="2"/>
      <c r="F6" s="7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17"/>
    </row>
    <row r="7" spans="1:29" x14ac:dyDescent="0.25">
      <c r="A7" s="23" t="s">
        <v>47</v>
      </c>
      <c r="B7" s="4" t="s">
        <v>15</v>
      </c>
      <c r="C7" s="8"/>
      <c r="D7" s="4"/>
      <c r="E7" s="4"/>
      <c r="F7" s="5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17"/>
    </row>
    <row r="8" spans="1:29" x14ac:dyDescent="0.25">
      <c r="A8" s="22" t="s">
        <v>48</v>
      </c>
      <c r="B8" s="2" t="s">
        <v>15</v>
      </c>
      <c r="C8" s="15"/>
      <c r="D8" s="2"/>
      <c r="E8" s="2"/>
      <c r="F8" s="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17"/>
    </row>
    <row r="9" spans="1:29" x14ac:dyDescent="0.25">
      <c r="A9" s="23" t="s">
        <v>49</v>
      </c>
      <c r="B9" s="4"/>
      <c r="C9" s="16"/>
      <c r="D9" s="4"/>
      <c r="E9" s="4"/>
      <c r="F9" s="5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17"/>
    </row>
    <row r="10" spans="1:29" x14ac:dyDescent="0.25">
      <c r="A10" s="22" t="s">
        <v>50</v>
      </c>
      <c r="B10" s="2" t="s">
        <v>15</v>
      </c>
      <c r="C10" s="15"/>
      <c r="D10" s="2"/>
      <c r="E10" s="2"/>
      <c r="F10" s="7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17"/>
    </row>
    <row r="11" spans="1:29" x14ac:dyDescent="0.25">
      <c r="A11" s="23" t="s">
        <v>51</v>
      </c>
      <c r="B11" s="4" t="s">
        <v>15</v>
      </c>
      <c r="C11" s="16"/>
      <c r="D11" s="4"/>
      <c r="E11" s="4"/>
      <c r="F11" s="5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17"/>
    </row>
    <row r="12" spans="1:29" x14ac:dyDescent="0.25">
      <c r="A12" s="22" t="s">
        <v>52</v>
      </c>
      <c r="B12" s="2" t="s">
        <v>15</v>
      </c>
      <c r="C12" s="3"/>
      <c r="D12" s="2"/>
      <c r="E12" s="2"/>
      <c r="F12" s="7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17"/>
    </row>
    <row r="13" spans="1:29" x14ac:dyDescent="0.25">
      <c r="A13" s="23" t="s">
        <v>53</v>
      </c>
      <c r="B13" s="4" t="s">
        <v>15</v>
      </c>
      <c r="C13" s="16"/>
      <c r="D13" s="4"/>
      <c r="E13" s="4"/>
      <c r="F13" s="5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17"/>
    </row>
    <row r="14" spans="1:29" x14ac:dyDescent="0.25">
      <c r="A14" s="22" t="s">
        <v>54</v>
      </c>
      <c r="B14" s="2" t="s">
        <v>15</v>
      </c>
      <c r="C14" s="15"/>
      <c r="D14" s="2"/>
      <c r="E14" s="2"/>
      <c r="F14" s="7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17"/>
    </row>
    <row r="15" spans="1:29" x14ac:dyDescent="0.25">
      <c r="A15" s="23" t="s">
        <v>55</v>
      </c>
      <c r="B15" s="4" t="s">
        <v>15</v>
      </c>
      <c r="C15" s="16"/>
      <c r="D15" s="4"/>
      <c r="E15" s="4"/>
      <c r="F15" s="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17"/>
    </row>
    <row r="16" spans="1:29" x14ac:dyDescent="0.25">
      <c r="A16" s="22" t="s">
        <v>56</v>
      </c>
      <c r="B16" s="2" t="s">
        <v>15</v>
      </c>
      <c r="C16" s="15"/>
      <c r="D16" s="2"/>
      <c r="E16" s="2"/>
      <c r="F16" s="7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17"/>
    </row>
    <row r="17" spans="1:29" x14ac:dyDescent="0.25">
      <c r="A17" s="23" t="s">
        <v>57</v>
      </c>
      <c r="B17" s="4" t="s">
        <v>15</v>
      </c>
      <c r="C17" s="16"/>
      <c r="D17" s="4"/>
      <c r="E17" s="4"/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17"/>
    </row>
    <row r="18" spans="1:29" x14ac:dyDescent="0.25">
      <c r="A18" s="22" t="s">
        <v>58</v>
      </c>
      <c r="B18" s="2" t="s">
        <v>15</v>
      </c>
      <c r="C18" s="15"/>
      <c r="D18" s="2"/>
      <c r="E18" s="2"/>
      <c r="F18" s="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17"/>
    </row>
    <row r="19" spans="1:29" x14ac:dyDescent="0.25">
      <c r="A19" s="23" t="s">
        <v>59</v>
      </c>
      <c r="B19" s="4" t="s">
        <v>15</v>
      </c>
      <c r="C19" s="16"/>
      <c r="D19" s="4"/>
      <c r="E19" s="4"/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17"/>
    </row>
    <row r="20" spans="1:29" x14ac:dyDescent="0.25">
      <c r="A20" s="22" t="s">
        <v>60</v>
      </c>
      <c r="B20" s="2" t="s">
        <v>15</v>
      </c>
      <c r="C20" s="15"/>
      <c r="D20" s="2"/>
      <c r="E20" s="2"/>
      <c r="F20" s="7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17"/>
    </row>
    <row r="21" spans="1:29" x14ac:dyDescent="0.25">
      <c r="A21" s="23" t="s">
        <v>61</v>
      </c>
      <c r="B21" s="4" t="s">
        <v>15</v>
      </c>
      <c r="C21" s="16"/>
      <c r="D21" s="4"/>
      <c r="E21" s="4"/>
      <c r="F21" s="5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17"/>
    </row>
    <row r="22" spans="1:29" x14ac:dyDescent="0.25">
      <c r="A22" s="24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11" customFormat="1" x14ac:dyDescent="0.25">
      <c r="A23" s="25" t="s">
        <v>64</v>
      </c>
      <c r="D23" s="11" t="s">
        <v>62</v>
      </c>
      <c r="E23" s="11" t="s">
        <v>63</v>
      </c>
      <c r="I23" s="11" t="s">
        <v>65</v>
      </c>
      <c r="J23" s="11" t="s">
        <v>65</v>
      </c>
      <c r="K23" s="11" t="s">
        <v>65</v>
      </c>
      <c r="L23" s="11" t="s">
        <v>65</v>
      </c>
      <c r="M23" s="11" t="s">
        <v>65</v>
      </c>
      <c r="N23" s="11" t="s">
        <v>65</v>
      </c>
      <c r="O23" s="11" t="s">
        <v>65</v>
      </c>
      <c r="P23" s="11" t="s">
        <v>65</v>
      </c>
      <c r="Q23" s="11" t="s">
        <v>65</v>
      </c>
      <c r="R23" s="11" t="s">
        <v>65</v>
      </c>
      <c r="S23" s="11" t="s">
        <v>65</v>
      </c>
      <c r="T23" s="11" t="s">
        <v>65</v>
      </c>
      <c r="U23" s="11" t="s">
        <v>65</v>
      </c>
      <c r="V23" s="11" t="s">
        <v>65</v>
      </c>
      <c r="W23" s="11" t="s">
        <v>65</v>
      </c>
      <c r="X23" s="11" t="s">
        <v>65</v>
      </c>
      <c r="Y23" s="11" t="s">
        <v>65</v>
      </c>
      <c r="Z23" s="11" t="s">
        <v>65</v>
      </c>
      <c r="AA23" s="11" t="s">
        <v>65</v>
      </c>
      <c r="AB23" s="11" t="s">
        <v>65</v>
      </c>
      <c r="AC23" s="20"/>
    </row>
    <row r="24" spans="1:29" s="11" customFormat="1" x14ac:dyDescent="0.25">
      <c r="A24" s="25">
        <f>COUNTA(Table1[[Staff member ]])</f>
        <v>20</v>
      </c>
      <c r="C24" s="11" t="str">
        <f>IF($C$26&lt;63,"APPLICANT NOT ELIGIBLE","APPLICANT ELIGIBLE")</f>
        <v>APPLICANT NOT ELIGIBLE</v>
      </c>
      <c r="D24" s="11">
        <f>COUNTIF(Table1[Years of working experience relevant to tender],"&gt;=4")</f>
        <v>0</v>
      </c>
      <c r="E24" s="11">
        <f>COUNTIF(Table1[Seniority in the company (years)],"&gt;=2")</f>
        <v>0</v>
      </c>
      <c r="I24" s="11">
        <f t="shared" ref="I24:AB24" si="0">COUNTIF(I2:I21,"Yes")</f>
        <v>0</v>
      </c>
      <c r="J24" s="11">
        <f t="shared" si="0"/>
        <v>0</v>
      </c>
      <c r="K24" s="11">
        <f t="shared" si="0"/>
        <v>0</v>
      </c>
      <c r="L24" s="11">
        <f t="shared" si="0"/>
        <v>0</v>
      </c>
      <c r="M24" s="11">
        <f t="shared" si="0"/>
        <v>0</v>
      </c>
      <c r="N24" s="11">
        <f t="shared" si="0"/>
        <v>0</v>
      </c>
      <c r="O24" s="11">
        <f t="shared" si="0"/>
        <v>0</v>
      </c>
      <c r="P24" s="11">
        <f t="shared" si="0"/>
        <v>0</v>
      </c>
      <c r="Q24" s="11">
        <f t="shared" si="0"/>
        <v>0</v>
      </c>
      <c r="R24" s="11">
        <f t="shared" si="0"/>
        <v>0</v>
      </c>
      <c r="S24" s="11">
        <f t="shared" si="0"/>
        <v>0</v>
      </c>
      <c r="T24" s="11">
        <f t="shared" si="0"/>
        <v>0</v>
      </c>
      <c r="U24" s="11">
        <f t="shared" si="0"/>
        <v>0</v>
      </c>
      <c r="V24" s="11">
        <f t="shared" si="0"/>
        <v>0</v>
      </c>
      <c r="W24" s="11">
        <f t="shared" si="0"/>
        <v>0</v>
      </c>
      <c r="X24" s="11">
        <f t="shared" si="0"/>
        <v>0</v>
      </c>
      <c r="Y24" s="11">
        <f t="shared" si="0"/>
        <v>0</v>
      </c>
      <c r="Z24" s="11">
        <f t="shared" si="0"/>
        <v>0</v>
      </c>
      <c r="AA24" s="11">
        <f t="shared" si="0"/>
        <v>0</v>
      </c>
      <c r="AB24" s="11">
        <f t="shared" si="0"/>
        <v>0</v>
      </c>
      <c r="AC24" s="20"/>
    </row>
    <row r="25" spans="1:29" x14ac:dyDescent="0.25">
      <c r="C25" s="11" t="s">
        <v>68</v>
      </c>
      <c r="I25" s="9" t="s">
        <v>66</v>
      </c>
      <c r="J25" s="9" t="s">
        <v>66</v>
      </c>
      <c r="K25" s="9" t="s">
        <v>66</v>
      </c>
      <c r="L25" s="9" t="s">
        <v>66</v>
      </c>
      <c r="M25" s="9" t="s">
        <v>66</v>
      </c>
      <c r="N25" s="9" t="s">
        <v>66</v>
      </c>
      <c r="O25" s="9" t="s">
        <v>66</v>
      </c>
      <c r="P25" s="9" t="s">
        <v>66</v>
      </c>
      <c r="Q25" s="9" t="s">
        <v>66</v>
      </c>
      <c r="R25" s="9" t="s">
        <v>66</v>
      </c>
      <c r="S25" s="9" t="s">
        <v>66</v>
      </c>
      <c r="T25" s="9" t="s">
        <v>66</v>
      </c>
      <c r="U25" s="9" t="s">
        <v>66</v>
      </c>
      <c r="V25" s="9" t="s">
        <v>66</v>
      </c>
      <c r="W25" s="9" t="s">
        <v>66</v>
      </c>
      <c r="X25" s="9" t="s">
        <v>66</v>
      </c>
      <c r="Y25" s="9" t="s">
        <v>66</v>
      </c>
      <c r="Z25" s="9" t="s">
        <v>66</v>
      </c>
      <c r="AA25" s="9" t="s">
        <v>66</v>
      </c>
      <c r="AB25" s="9" t="s">
        <v>66</v>
      </c>
      <c r="AC25" s="17"/>
    </row>
    <row r="26" spans="1:29" s="12" customFormat="1" x14ac:dyDescent="0.25">
      <c r="A26" s="27"/>
      <c r="B26" s="11"/>
      <c r="C26" s="11">
        <f>COUNTIF(A24,"&gt;=15")+COUNTIF(D24,"&gt;=5")+COUNTIF(E24,"&gt;=5")+COUNTIF(I24:AB24,"&gt;=2")+COUNTIF(I26:AB26,"&gt;=1")+COUNTIF(I28:AB28,"&gt;=1")</f>
        <v>1</v>
      </c>
      <c r="I26" s="11">
        <f t="shared" ref="I26:AB26" si="1">COUNTIFS(I2:I21,"Yes",$G$2:$G$21,"Yes")</f>
        <v>0</v>
      </c>
      <c r="J26" s="11">
        <f t="shared" si="1"/>
        <v>0</v>
      </c>
      <c r="K26" s="11">
        <f t="shared" si="1"/>
        <v>0</v>
      </c>
      <c r="L26" s="11">
        <f t="shared" si="1"/>
        <v>0</v>
      </c>
      <c r="M26" s="11">
        <f t="shared" si="1"/>
        <v>0</v>
      </c>
      <c r="N26" s="11">
        <f t="shared" si="1"/>
        <v>0</v>
      </c>
      <c r="O26" s="11">
        <f t="shared" si="1"/>
        <v>0</v>
      </c>
      <c r="P26" s="11">
        <f t="shared" si="1"/>
        <v>0</v>
      </c>
      <c r="Q26" s="11">
        <f t="shared" si="1"/>
        <v>0</v>
      </c>
      <c r="R26" s="11">
        <f t="shared" si="1"/>
        <v>0</v>
      </c>
      <c r="S26" s="11">
        <f t="shared" si="1"/>
        <v>0</v>
      </c>
      <c r="T26" s="11">
        <f t="shared" si="1"/>
        <v>0</v>
      </c>
      <c r="U26" s="11">
        <f t="shared" si="1"/>
        <v>0</v>
      </c>
      <c r="V26" s="11">
        <f t="shared" si="1"/>
        <v>0</v>
      </c>
      <c r="W26" s="11">
        <f t="shared" si="1"/>
        <v>0</v>
      </c>
      <c r="X26" s="11">
        <f t="shared" si="1"/>
        <v>0</v>
      </c>
      <c r="Y26" s="11">
        <f t="shared" si="1"/>
        <v>0</v>
      </c>
      <c r="Z26" s="11">
        <f t="shared" si="1"/>
        <v>0</v>
      </c>
      <c r="AA26" s="11">
        <f t="shared" si="1"/>
        <v>0</v>
      </c>
      <c r="AB26" s="11">
        <f t="shared" si="1"/>
        <v>0</v>
      </c>
      <c r="AC26" s="21"/>
    </row>
    <row r="27" spans="1:29" x14ac:dyDescent="0.25">
      <c r="I27" s="9" t="s">
        <v>67</v>
      </c>
      <c r="J27" s="9" t="s">
        <v>67</v>
      </c>
      <c r="K27" s="9" t="s">
        <v>67</v>
      </c>
      <c r="L27" s="9" t="s">
        <v>67</v>
      </c>
      <c r="M27" s="9" t="s">
        <v>67</v>
      </c>
      <c r="N27" s="9" t="s">
        <v>67</v>
      </c>
      <c r="O27" s="9" t="s">
        <v>67</v>
      </c>
      <c r="P27" s="9" t="s">
        <v>67</v>
      </c>
      <c r="Q27" s="9" t="s">
        <v>67</v>
      </c>
      <c r="R27" s="9" t="s">
        <v>67</v>
      </c>
      <c r="S27" s="9" t="s">
        <v>67</v>
      </c>
      <c r="T27" s="9" t="s">
        <v>67</v>
      </c>
      <c r="U27" s="9" t="s">
        <v>67</v>
      </c>
      <c r="V27" s="9" t="s">
        <v>67</v>
      </c>
      <c r="W27" s="9" t="s">
        <v>67</v>
      </c>
      <c r="X27" s="9" t="s">
        <v>67</v>
      </c>
      <c r="Y27" s="9" t="s">
        <v>67</v>
      </c>
      <c r="Z27" s="9" t="s">
        <v>67</v>
      </c>
      <c r="AA27" s="9" t="s">
        <v>67</v>
      </c>
      <c r="AB27" s="9" t="s">
        <v>67</v>
      </c>
      <c r="AC27" s="17"/>
    </row>
    <row r="28" spans="1:29" x14ac:dyDescent="0.25">
      <c r="I28" s="11">
        <f t="shared" ref="I28:AB28" si="2">COUNTIFS(I2:I21,"Yes",$H$2:$H$21,"Yes")</f>
        <v>0</v>
      </c>
      <c r="J28" s="11">
        <f t="shared" si="2"/>
        <v>0</v>
      </c>
      <c r="K28" s="11">
        <f t="shared" si="2"/>
        <v>0</v>
      </c>
      <c r="L28" s="11">
        <f t="shared" si="2"/>
        <v>0</v>
      </c>
      <c r="M28" s="11">
        <f t="shared" si="2"/>
        <v>0</v>
      </c>
      <c r="N28" s="11">
        <f t="shared" si="2"/>
        <v>0</v>
      </c>
      <c r="O28" s="11">
        <f t="shared" si="2"/>
        <v>0</v>
      </c>
      <c r="P28" s="11">
        <f t="shared" si="2"/>
        <v>0</v>
      </c>
      <c r="Q28" s="11">
        <f t="shared" si="2"/>
        <v>0</v>
      </c>
      <c r="R28" s="11">
        <f t="shared" si="2"/>
        <v>0</v>
      </c>
      <c r="S28" s="11">
        <f t="shared" si="2"/>
        <v>0</v>
      </c>
      <c r="T28" s="11">
        <f t="shared" si="2"/>
        <v>0</v>
      </c>
      <c r="U28" s="11">
        <f t="shared" si="2"/>
        <v>0</v>
      </c>
      <c r="V28" s="11">
        <f t="shared" si="2"/>
        <v>0</v>
      </c>
      <c r="W28" s="11">
        <f t="shared" si="2"/>
        <v>0</v>
      </c>
      <c r="X28" s="11">
        <f t="shared" si="2"/>
        <v>0</v>
      </c>
      <c r="Y28" s="11">
        <f t="shared" si="2"/>
        <v>0</v>
      </c>
      <c r="Z28" s="11">
        <f t="shared" si="2"/>
        <v>0</v>
      </c>
      <c r="AA28" s="11">
        <f t="shared" si="2"/>
        <v>0</v>
      </c>
      <c r="AB28" s="11">
        <f t="shared" si="2"/>
        <v>0</v>
      </c>
      <c r="AC28" s="17"/>
    </row>
    <row r="29" spans="1:29" x14ac:dyDescent="0.25">
      <c r="A29" s="24"/>
      <c r="B29" s="1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</sheetData>
  <sheetProtection algorithmName="SHA-512" hashValue="3CT5x+cK9YmTu9b7wukyJ8UGqNnpz0w3TnPwRdz6ymxI2N5Pg6VwY+IuN1fHF17XsWI5TGgt+X86Lrlzd0Q5wA==" saltValue="KhT8gQw21IKgW56oYG/szw==" spinCount="100000" sheet="1" objects="1" scenarios="1"/>
  <protectedRanges>
    <protectedRange algorithmName="SHA-512" hashValue="nsTUraw6h9IGjXatwqI9JEbqXwdI2LOPNmMkQnxn22mjakl0L6+heGyi3iu/8Q9UhfT/B9r5HcsitWbXwFkyjA==" saltValue="r/A2Zt0T0mdxsznk2po4Sw==" spinCount="100000" sqref="A2:AB21" name="Data input range"/>
  </protectedRanges>
  <conditionalFormatting sqref="D24">
    <cfRule type="cellIs" dxfId="48" priority="17" operator="lessThan">
      <formula>5</formula>
    </cfRule>
    <cfRule type="cellIs" dxfId="47" priority="18" operator="greaterThanOrEqual">
      <formula>5</formula>
    </cfRule>
  </conditionalFormatting>
  <conditionalFormatting sqref="E24">
    <cfRule type="cellIs" dxfId="46" priority="15" operator="lessThan">
      <formula>5</formula>
    </cfRule>
    <cfRule type="cellIs" dxfId="45" priority="16" operator="greaterThanOrEqual">
      <formula>5</formula>
    </cfRule>
  </conditionalFormatting>
  <conditionalFormatting sqref="I24:AB24">
    <cfRule type="cellIs" dxfId="44" priority="11" operator="lessThan">
      <formula>2</formula>
    </cfRule>
    <cfRule type="cellIs" dxfId="43" priority="12" operator="greaterThanOrEqual">
      <formula>2</formula>
    </cfRule>
  </conditionalFormatting>
  <conditionalFormatting sqref="A24">
    <cfRule type="cellIs" dxfId="42" priority="9" operator="lessThan">
      <formula>15</formula>
    </cfRule>
    <cfRule type="cellIs" dxfId="41" priority="10" operator="greaterThanOrEqual">
      <formula>15</formula>
    </cfRule>
  </conditionalFormatting>
  <conditionalFormatting sqref="I26:AB26">
    <cfRule type="cellIs" dxfId="40" priority="7" operator="lessThan">
      <formula>1</formula>
    </cfRule>
    <cfRule type="cellIs" dxfId="39" priority="8" operator="greaterThanOrEqual">
      <formula>1</formula>
    </cfRule>
  </conditionalFormatting>
  <conditionalFormatting sqref="I28:AB28">
    <cfRule type="cellIs" dxfId="38" priority="5" operator="lessThan">
      <formula>1</formula>
    </cfRule>
    <cfRule type="cellIs" dxfId="37" priority="6" operator="greaterThanOrEqual">
      <formula>1</formula>
    </cfRule>
  </conditionalFormatting>
  <conditionalFormatting sqref="C24">
    <cfRule type="cellIs" dxfId="36" priority="3" operator="equal">
      <formula>"APPLICANT ELIGIBLE"</formula>
    </cfRule>
    <cfRule type="cellIs" dxfId="35" priority="4" operator="equal">
      <formula>"APPLICANT NOT ELIGIBLE"</formula>
    </cfRule>
  </conditionalFormatting>
  <conditionalFormatting sqref="C25:C26">
    <cfRule type="expression" dxfId="34" priority="1">
      <formula>$C$26&gt;=63</formula>
    </cfRule>
    <cfRule type="expression" dxfId="33" priority="2">
      <formula>$C$26&lt;63</formula>
    </cfRule>
  </conditionalFormatting>
  <dataValidations count="4">
    <dataValidation type="list" allowBlank="1" showInputMessage="1" showErrorMessage="1" promptTitle="Y/N" sqref="G2:AB21">
      <formula1>YesNo</formula1>
    </dataValidation>
    <dataValidation type="list" errorStyle="information" showInputMessage="1" showErrorMessage="1" errorTitle="select a profile" promptTitle="Main profile" prompt="Main profile for staff member" sqref="B2">
      <formula1>MainProfiles</formula1>
    </dataValidation>
    <dataValidation type="list" errorStyle="information" allowBlank="1" showInputMessage="1" showErrorMessage="1" errorTitle="select a profile" promptTitle="Main profile" prompt="Main profile for staff member" sqref="B3:B21">
      <formula1>MainProfiles</formula1>
    </dataValidation>
    <dataValidation type="whole" operator="greaterThan" allowBlank="1" showErrorMessage="1" error="Only whole numbers here please" sqref="D2:E21">
      <formula1>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15"/>
  <sheetViews>
    <sheetView workbookViewId="0">
      <selection activeCell="E4" sqref="E4:E6"/>
    </sheetView>
  </sheetViews>
  <sheetFormatPr defaultRowHeight="15" x14ac:dyDescent="0.25"/>
  <cols>
    <col min="4" max="4" width="23.7109375" bestFit="1" customWidth="1"/>
  </cols>
  <sheetData>
    <row r="3" spans="4:5" x14ac:dyDescent="0.25">
      <c r="D3" s="1" t="s">
        <v>0</v>
      </c>
      <c r="E3" s="1" t="s">
        <v>1</v>
      </c>
    </row>
    <row r="4" spans="4:5" x14ac:dyDescent="0.25">
      <c r="D4" t="s">
        <v>2</v>
      </c>
      <c r="E4" t="s">
        <v>3</v>
      </c>
    </row>
    <row r="5" spans="4:5" x14ac:dyDescent="0.25">
      <c r="D5" t="s">
        <v>4</v>
      </c>
      <c r="E5" t="s">
        <v>5</v>
      </c>
    </row>
    <row r="6" spans="4:5" x14ac:dyDescent="0.25">
      <c r="D6" t="s">
        <v>6</v>
      </c>
    </row>
    <row r="7" spans="4:5" x14ac:dyDescent="0.25">
      <c r="D7" t="s">
        <v>7</v>
      </c>
    </row>
    <row r="8" spans="4:5" x14ac:dyDescent="0.25">
      <c r="D8" t="s">
        <v>8</v>
      </c>
    </row>
    <row r="9" spans="4:5" x14ac:dyDescent="0.25">
      <c r="D9" t="s">
        <v>9</v>
      </c>
    </row>
    <row r="10" spans="4:5" x14ac:dyDescent="0.25">
      <c r="D10" t="s">
        <v>10</v>
      </c>
    </row>
    <row r="11" spans="4:5" x14ac:dyDescent="0.25">
      <c r="D11" t="s">
        <v>11</v>
      </c>
    </row>
    <row r="12" spans="4:5" x14ac:dyDescent="0.25">
      <c r="D12" t="s">
        <v>12</v>
      </c>
    </row>
    <row r="13" spans="4:5" x14ac:dyDescent="0.25">
      <c r="D13" t="s">
        <v>13</v>
      </c>
    </row>
    <row r="14" spans="4:5" x14ac:dyDescent="0.25">
      <c r="D14" t="s">
        <v>14</v>
      </c>
    </row>
    <row r="15" spans="4:5" x14ac:dyDescent="0.25">
      <c r="D15" t="s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9ABE0A63207E43BA4956C1C8833D98" ma:contentTypeVersion="" ma:contentTypeDescription="Create a new document." ma:contentTypeScope="" ma:versionID="b27c391a4e1afdb5e6cd62c914538e3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09D8D3-6A5B-4853-B574-1EE6865588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9F2453-3F2C-456D-A0D5-143C093AF8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4ED4C1D-ACF3-4E65-ADEA-C8A3FD34E189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Enclosure A.2 - Staffing</vt:lpstr>
      <vt:lpstr>Control lists</vt:lpstr>
      <vt:lpstr>MainProfiles</vt:lpstr>
      <vt:lpstr>YesNo</vt:lpstr>
    </vt:vector>
  </TitlesOfParts>
  <Company>EMSA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Simone BALBONI</dc:creator>
  <cp:lastModifiedBy>Simone BALBONI</cp:lastModifiedBy>
  <dcterms:created xsi:type="dcterms:W3CDTF">2017-03-30T15:05:22Z</dcterms:created>
  <dcterms:modified xsi:type="dcterms:W3CDTF">2017-05-08T09:17:54Z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0x010100C69ABE0A63207E43BA4956C1C8833D98</vt:lpwstr>
  </property>
</Properties>
</file>